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Opo laskelma  " sheetId="1" r:id="rId1"/>
  </sheets>
  <definedNames>
    <definedName name="_xlnm.Print_Area" localSheetId="0">'Opo laskelma  '!$A$1:$J$34</definedName>
  </definedNames>
  <calcPr calcId="145621"/>
</workbook>
</file>

<file path=xl/calcChain.xml><?xml version="1.0" encoding="utf-8"?>
<calcChain xmlns="http://schemas.openxmlformats.org/spreadsheetml/2006/main">
  <c r="J30" i="1" l="1"/>
  <c r="J29" i="1"/>
  <c r="J28" i="1"/>
  <c r="J27" i="1"/>
  <c r="J25" i="1"/>
  <c r="J24" i="1"/>
  <c r="I21" i="1"/>
  <c r="I32" i="1" s="1"/>
  <c r="H21" i="1"/>
  <c r="H32" i="1" s="1"/>
  <c r="G21" i="1"/>
  <c r="G32" i="1" s="1"/>
  <c r="F21" i="1"/>
  <c r="F32" i="1" s="1"/>
  <c r="E21" i="1"/>
  <c r="E32" i="1" s="1"/>
  <c r="D21" i="1"/>
  <c r="D32" i="1" s="1"/>
  <c r="C21" i="1"/>
  <c r="C32" i="1" s="1"/>
  <c r="B21" i="1"/>
  <c r="B32" i="1" s="1"/>
  <c r="J20" i="1"/>
  <c r="J19" i="1"/>
  <c r="J15" i="1"/>
  <c r="J14" i="1"/>
  <c r="J13" i="1"/>
  <c r="J12" i="1"/>
  <c r="J11" i="1"/>
  <c r="J10" i="1"/>
  <c r="I7" i="1"/>
  <c r="I17" i="1" s="1"/>
  <c r="H7" i="1"/>
  <c r="H17" i="1" s="1"/>
  <c r="G7" i="1"/>
  <c r="G17" i="1" s="1"/>
  <c r="F7" i="1"/>
  <c r="F17" i="1" s="1"/>
  <c r="E7" i="1"/>
  <c r="E17" i="1" s="1"/>
  <c r="D7" i="1"/>
  <c r="D17" i="1" s="1"/>
  <c r="C7" i="1"/>
  <c r="C17" i="1" s="1"/>
  <c r="B7" i="1"/>
  <c r="B17" i="1" s="1"/>
  <c r="J32" i="1" l="1"/>
  <c r="J7" i="1"/>
  <c r="J17" i="1" s="1"/>
  <c r="J21" i="1"/>
</calcChain>
</file>

<file path=xl/sharedStrings.xml><?xml version="1.0" encoding="utf-8"?>
<sst xmlns="http://schemas.openxmlformats.org/spreadsheetml/2006/main" count="36" uniqueCount="30">
  <si>
    <t>Laskelma oman pääoman muutoksista, IFRS</t>
  </si>
  <si>
    <t>Milj. e</t>
  </si>
  <si>
    <t>Osake- pääoma</t>
  </si>
  <si>
    <t>Ylikurssi- rahasto</t>
  </si>
  <si>
    <t>Vara- rahasto</t>
  </si>
  <si>
    <t>Sij. vapaan pääoman rahasto</t>
  </si>
  <si>
    <t>Voitto- varat</t>
  </si>
  <si>
    <r>
      <t>Muunto- erot</t>
    </r>
    <r>
      <rPr>
        <b/>
        <vertAlign val="superscript"/>
        <sz val="10"/>
        <color indexed="63"/>
        <rFont val="Arial"/>
        <family val="2"/>
      </rPr>
      <t xml:space="preserve"> 1)</t>
    </r>
  </si>
  <si>
    <r>
      <t>Myytävissä olevat rahoi-tusvarat</t>
    </r>
    <r>
      <rPr>
        <b/>
        <vertAlign val="superscript"/>
        <sz val="10"/>
        <color indexed="63"/>
        <rFont val="Arial"/>
        <family val="2"/>
      </rPr>
      <t xml:space="preserve"> 2)</t>
    </r>
  </si>
  <si>
    <r>
      <t xml:space="preserve">Rahavirta-suojaus </t>
    </r>
    <r>
      <rPr>
        <b/>
        <vertAlign val="superscript"/>
        <sz val="10"/>
        <color indexed="63"/>
        <rFont val="Arial"/>
        <family val="2"/>
      </rPr>
      <t>3</t>
    </r>
    <r>
      <rPr>
        <b/>
        <sz val="10"/>
        <color indexed="63"/>
        <rFont val="Arial"/>
        <family val="2"/>
      </rPr>
      <t>)</t>
    </r>
  </si>
  <si>
    <t>Yht.</t>
  </si>
  <si>
    <t>Raportoitu oma pääoma 1.1.2012</t>
  </si>
  <si>
    <r>
      <t xml:space="preserve">Muutokset tilinpäätösperiaatteissa IAS 19 </t>
    </r>
    <r>
      <rPr>
        <vertAlign val="superscript"/>
        <sz val="10"/>
        <rFont val="Arial"/>
        <family val="2"/>
      </rPr>
      <t>4)</t>
    </r>
  </si>
  <si>
    <t>Oikaistu oma pääoma 1.1.2012</t>
  </si>
  <si>
    <t>Muutokset omassa pääomassa</t>
  </si>
  <si>
    <t>Nostamatta jätettyjen osinkojen palautus</t>
  </si>
  <si>
    <t>Osingonjako</t>
  </si>
  <si>
    <t>Osuus osakkuusyhtiön muista</t>
  </si>
  <si>
    <t>oman pääoman muutoksista</t>
  </si>
  <si>
    <t>Muut oman pääoman muutokset</t>
  </si>
  <si>
    <t>Kauden voitto</t>
  </si>
  <si>
    <t>Muut laajan tuloksen erät</t>
  </si>
  <si>
    <t>Oma pääoma 31.12.2012</t>
  </si>
  <si>
    <t>Raportoitu oma pääoma 1.1.2013</t>
  </si>
  <si>
    <t>Oikaistu oma pääoma 1.1.2013</t>
  </si>
  <si>
    <r>
      <t xml:space="preserve">Muut oman pääoman muutokset </t>
    </r>
    <r>
      <rPr>
        <vertAlign val="superscript"/>
        <sz val="10"/>
        <rFont val="Arial"/>
        <family val="2"/>
      </rPr>
      <t>5)</t>
    </r>
  </si>
  <si>
    <t>Oma pääoma 31.12.2013</t>
  </si>
  <si>
    <t>1) Muut laajan tuloksen erät sisältävät myös konsernin omistusosuuden mukaisen osuuden osakkuusyhtiö Nordean vastaavista eristä. Voittovarat sisältävät 25 (-) milj. euron osuuden Nordean etuuspohjaisten eläkkeiden vakuutusmatemaattisista voitoista/tappioista. Muuntoerot sisältävät -99 (28) milj. euron osuuden Nordean muuntoeroista. Myytävissä olevat varat puolestaan sisältävät 5 (11) milj. euron osuuden Nordean myytävissä olevien rahoitusvarojen käypien arvojen muutoksista. Rahavirtasuojauksista Nordean osuus on -0 (-29) milj. euroa.
2) Myytävissä olevista rahoitusvaroista on kirjattu omaan pääomaan kauden arvostusta 280 (384) milj. euroa.  Kauden tulokseen on siirretty -70 (11) milj. euroa.  
3) Rahavirtasuojauksista omaan pääomaan on kirjattu kauden arvostusta -0 (-1) milj. euroa. 
4) IAS 19 Eläkevelvoitteet standardin nettovaikutus voittovaroihin oli -83 (-95) milj. e.
5) Tytäryhtiön muuntoerojen uudelleenluokittelu.</t>
  </si>
  <si>
    <t>Muuntoeroihin, myytävissä oleviin rahoitusvaroihin sekä rahavirtasuojaukseen sisältyvät määrät ovat laajaan tulokseen kirjattuja verovaikutuksella huomioituja eriä.</t>
  </si>
  <si>
    <t>Osuus osakkuusyhtiön muista oman pääoman muutoksista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</si>
</sst>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0"/>
    <numFmt numFmtId="166" formatCode="#,##0.0000000"/>
  </numFmts>
  <fonts count="17" x14ac:knownFonts="1">
    <font>
      <sz val="10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0">
    <xf numFmtId="0" fontId="0" fillId="0" borderId="0"/>
    <xf numFmtId="0" fontId="1" fillId="0" borderId="0" applyAlignment="0"/>
    <xf numFmtId="0" fontId="3" fillId="0" borderId="1" applyFill="0">
      <alignment horizontal="left"/>
    </xf>
    <xf numFmtId="0" fontId="3" fillId="0" borderId="1" applyFill="0">
      <alignment horizontal="right"/>
    </xf>
    <xf numFmtId="0" fontId="5" fillId="0" borderId="0">
      <alignment wrapText="1"/>
    </xf>
    <xf numFmtId="0" fontId="5" fillId="0" borderId="0" applyNumberFormat="0">
      <alignment horizontal="right" wrapText="1"/>
    </xf>
    <xf numFmtId="0" fontId="2" fillId="0" borderId="0" applyFill="0" applyBorder="0">
      <alignment horizontal="left"/>
    </xf>
    <xf numFmtId="49" fontId="2" fillId="0" borderId="0" applyFill="0" applyBorder="0">
      <alignment horizontal="right"/>
    </xf>
    <xf numFmtId="0" fontId="5" fillId="0" borderId="2" applyNumberFormat="0" applyFill="0" applyAlignment="0"/>
    <xf numFmtId="3" fontId="5" fillId="0" borderId="2" applyNumberFormat="0">
      <alignment horizontal="right"/>
    </xf>
    <xf numFmtId="49" fontId="8" fillId="2" borderId="0">
      <alignment horizontal="right"/>
    </xf>
    <xf numFmtId="49" fontId="5" fillId="2" borderId="2">
      <alignment horizontal="right"/>
    </xf>
    <xf numFmtId="0" fontId="9" fillId="0" borderId="0">
      <alignment wrapText="1"/>
    </xf>
    <xf numFmtId="0" fontId="2" fillId="0" borderId="0"/>
    <xf numFmtId="0" fontId="2" fillId="0" borderId="0" applyNumberFormat="0" applyFont="0" applyFill="0" applyBorder="0" applyAlignment="0" applyProtection="0">
      <alignment horizontal="left"/>
    </xf>
    <xf numFmtId="0" fontId="5" fillId="0" borderId="0">
      <alignment horizontal="center" wrapText="1"/>
    </xf>
    <xf numFmtId="49" fontId="5" fillId="2" borderId="0">
      <alignment horizontal="right"/>
    </xf>
    <xf numFmtId="0" fontId="5" fillId="0" borderId="0" applyAlignment="0">
      <alignment wrapText="1"/>
    </xf>
    <xf numFmtId="49" fontId="11" fillId="0" borderId="3" applyBorder="0">
      <alignment horizontal="right" vertical="center"/>
    </xf>
    <xf numFmtId="0" fontId="5" fillId="0" borderId="0"/>
    <xf numFmtId="0" fontId="12" fillId="0" borderId="0" applyNumberFormat="0" applyAlignment="0"/>
    <xf numFmtId="49" fontId="13" fillId="0" borderId="0" applyAlignment="0"/>
    <xf numFmtId="0" fontId="14" fillId="0" borderId="0">
      <alignment wrapText="1"/>
    </xf>
    <xf numFmtId="49" fontId="5" fillId="0" borderId="0">
      <alignment horizontal="left"/>
    </xf>
    <xf numFmtId="0" fontId="5" fillId="0" borderId="0" applyFont="0">
      <alignment wrapText="1"/>
    </xf>
    <xf numFmtId="0" fontId="8" fillId="3" borderId="0" applyNumberFormat="0">
      <alignment horizontal="right"/>
    </xf>
    <xf numFmtId="3" fontId="8" fillId="2" borderId="0">
      <alignment horizontal="right"/>
    </xf>
    <xf numFmtId="0" fontId="2" fillId="0" borderId="0" applyNumberFormat="0" applyFont="0" applyFill="0" applyBorder="0" applyAlignment="0">
      <alignment horizontal="left"/>
    </xf>
    <xf numFmtId="0" fontId="15" fillId="0" borderId="2">
      <alignment horizontal="right"/>
    </xf>
    <xf numFmtId="0" fontId="5" fillId="0" borderId="0" applyNumberFormat="0" applyFont="0" applyFill="0" applyBorder="0" applyAlignment="0"/>
    <xf numFmtId="49" fontId="2" fillId="0" borderId="0">
      <alignment horizontal="right"/>
    </xf>
    <xf numFmtId="0" fontId="5" fillId="0" borderId="2" applyFill="0" applyAlignment="0"/>
    <xf numFmtId="4" fontId="5" fillId="2" borderId="2">
      <alignment horizontal="right"/>
    </xf>
    <xf numFmtId="0" fontId="2" fillId="0" borderId="0" applyNumberFormat="0" applyFont="0" applyFill="0" applyBorder="0" applyAlignment="0">
      <alignment wrapText="1"/>
    </xf>
    <xf numFmtId="0" fontId="13" fillId="0" borderId="0">
      <alignment wrapText="1"/>
    </xf>
    <xf numFmtId="0" fontId="3" fillId="0" borderId="1" applyFill="0">
      <alignment horizontal="left"/>
    </xf>
    <xf numFmtId="0" fontId="3" fillId="0" borderId="1" applyNumberFormat="0" applyFill="0">
      <alignment horizontal="center"/>
    </xf>
    <xf numFmtId="4" fontId="5" fillId="3" borderId="2" applyNumberFormat="0">
      <alignment horizontal="right"/>
    </xf>
    <xf numFmtId="0" fontId="2" fillId="0" borderId="2">
      <alignment horizontal="right"/>
    </xf>
    <xf numFmtId="0" fontId="16" fillId="0" borderId="0" applyNumberFormat="0" applyBorder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5" fillId="2" borderId="2">
      <alignment horizontal="right"/>
    </xf>
    <xf numFmtId="3" fontId="5" fillId="0" borderId="2">
      <alignment horizontal="right"/>
    </xf>
  </cellStyleXfs>
  <cellXfs count="36">
    <xf numFmtId="0" fontId="0" fillId="0" borderId="0" xfId="0"/>
    <xf numFmtId="0" fontId="2" fillId="0" borderId="0" xfId="0" applyFont="1" applyFill="1"/>
    <xf numFmtId="0" fontId="3" fillId="0" borderId="1" xfId="2">
      <alignment horizontal="left"/>
    </xf>
    <xf numFmtId="0" fontId="3" fillId="0" borderId="1" xfId="3" applyFill="1" applyAlignment="1">
      <alignment horizontal="right" wrapText="1"/>
    </xf>
    <xf numFmtId="0" fontId="2" fillId="0" borderId="0" xfId="0" applyFont="1"/>
    <xf numFmtId="1" fontId="2" fillId="0" borderId="0" xfId="0" applyNumberFormat="1" applyFont="1"/>
    <xf numFmtId="0" fontId="5" fillId="0" borderId="0" xfId="4">
      <alignment wrapText="1"/>
    </xf>
    <xf numFmtId="3" fontId="5" fillId="0" borderId="0" xfId="5" applyNumberFormat="1">
      <alignment horizontal="right" wrapText="1"/>
    </xf>
    <xf numFmtId="3" fontId="5" fillId="0" borderId="0" xfId="5" quotePrefix="1" applyNumberFormat="1">
      <alignment horizontal="right" wrapText="1"/>
    </xf>
    <xf numFmtId="164" fontId="2" fillId="0" borderId="0" xfId="0" applyNumberFormat="1" applyFont="1" applyFill="1"/>
    <xf numFmtId="3" fontId="2" fillId="0" borderId="0" xfId="7" applyNumberFormat="1" applyFill="1">
      <alignment horizontal="right"/>
    </xf>
    <xf numFmtId="1" fontId="2" fillId="0" borderId="0" xfId="0" applyNumberFormat="1" applyFont="1" applyFill="1"/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2" fillId="0" borderId="0" xfId="7" applyNumberFormat="1">
      <alignment horizontal="right"/>
    </xf>
    <xf numFmtId="0" fontId="2" fillId="0" borderId="0" xfId="6">
      <alignment horizontal="left"/>
    </xf>
    <xf numFmtId="3" fontId="2" fillId="0" borderId="0" xfId="0" applyNumberFormat="1" applyFont="1"/>
    <xf numFmtId="3" fontId="2" fillId="0" borderId="0" xfId="0" applyNumberFormat="1" applyFont="1" applyFill="1"/>
    <xf numFmtId="0" fontId="7" fillId="0" borderId="0" xfId="0" applyFont="1"/>
    <xf numFmtId="0" fontId="5" fillId="0" borderId="2" xfId="8" applyAlignment="1">
      <alignment wrapText="1"/>
    </xf>
    <xf numFmtId="3" fontId="5" fillId="0" borderId="2" xfId="9" applyNumberFormat="1">
      <alignment horizontal="right"/>
    </xf>
    <xf numFmtId="165" fontId="2" fillId="0" borderId="0" xfId="0" applyNumberFormat="1" applyFont="1" applyFill="1"/>
    <xf numFmtId="166" fontId="2" fillId="0" borderId="0" xfId="0" applyNumberFormat="1" applyFont="1" applyFill="1"/>
    <xf numFmtId="3" fontId="8" fillId="2" borderId="0" xfId="10" applyNumberFormat="1">
      <alignment horizontal="right"/>
    </xf>
    <xf numFmtId="0" fontId="2" fillId="0" borderId="0" xfId="6" applyFill="1">
      <alignment horizontal="left"/>
    </xf>
    <xf numFmtId="0" fontId="2" fillId="0" borderId="0" xfId="0" applyNumberFormat="1" applyFont="1" applyAlignment="1">
      <alignment wrapText="1"/>
    </xf>
    <xf numFmtId="0" fontId="5" fillId="0" borderId="2" xfId="8"/>
    <xf numFmtId="3" fontId="5" fillId="2" borderId="2" xfId="11" applyNumberFormat="1">
      <alignment horizontal="right"/>
    </xf>
    <xf numFmtId="0" fontId="10" fillId="0" borderId="0" xfId="0" applyFont="1" applyFill="1"/>
    <xf numFmtId="0" fontId="1" fillId="0" borderId="0" xfId="1"/>
    <xf numFmtId="0" fontId="2" fillId="0" borderId="0" xfId="6" applyFill="1" applyAlignment="1">
      <alignment horizontal="left" wrapText="1"/>
    </xf>
    <xf numFmtId="0" fontId="2" fillId="0" borderId="0" xfId="6" applyFill="1">
      <alignment horizontal="left"/>
    </xf>
    <xf numFmtId="0" fontId="9" fillId="0" borderId="0" xfId="12" quotePrefix="1">
      <alignment wrapText="1"/>
    </xf>
    <xf numFmtId="0" fontId="9" fillId="0" borderId="0" xfId="12">
      <alignment wrapText="1"/>
    </xf>
    <xf numFmtId="0" fontId="2" fillId="0" borderId="0" xfId="13" quotePrefix="1" applyAlignment="1">
      <alignment wrapText="1"/>
    </xf>
    <xf numFmtId="0" fontId="2" fillId="0" borderId="0" xfId="6" applyAlignment="1">
      <alignment horizontal="left" wrapText="1"/>
    </xf>
  </cellXfs>
  <cellStyles count="50">
    <cellStyle name="ar-blank" xfId="14"/>
    <cellStyle name="ar-bold" xfId="4"/>
    <cellStyle name="ar-bold-center" xfId="15"/>
    <cellStyle name="ar-bold-hilite" xfId="16"/>
    <cellStyle name="ar-bold-no-line" xfId="17"/>
    <cellStyle name="ar-bold-right" xfId="5"/>
    <cellStyle name="ar-brace-vertical-centered" xfId="18"/>
    <cellStyle name="ar-download" xfId="19"/>
    <cellStyle name="ar-h1" xfId="20"/>
    <cellStyle name="ar-h2" xfId="1"/>
    <cellStyle name="ar-h3" xfId="21"/>
    <cellStyle name="ar-h4" xfId="22"/>
    <cellStyle name="ar-h5" xfId="23"/>
    <cellStyle name="ar-h6" xfId="24"/>
    <cellStyle name="ar-hilight-right" xfId="25"/>
    <cellStyle name="ar-hilite" xfId="10"/>
    <cellStyle name="ar-hilite-pagebreak" xfId="26"/>
    <cellStyle name="ar-left" xfId="6"/>
    <cellStyle name="ar-left-pagebreak" xfId="27"/>
    <cellStyle name="ar-link-line" xfId="28"/>
    <cellStyle name="ar-pagebreak" xfId="29"/>
    <cellStyle name="ar-right" xfId="7"/>
    <cellStyle name="ar-right-no-border" xfId="30"/>
    <cellStyle name="ar-subtotal" xfId="31"/>
    <cellStyle name="ar-subtotal-hilite" xfId="32"/>
    <cellStyle name="ar-text" xfId="13"/>
    <cellStyle name="ar-text-pagebreak" xfId="33"/>
    <cellStyle name="ar-text-small" xfId="12"/>
    <cellStyle name="ar-th1" xfId="34"/>
    <cellStyle name="ar-thead" xfId="35"/>
    <cellStyle name="ar-thead-center" xfId="36"/>
    <cellStyle name="ar-thead-left" xfId="2"/>
    <cellStyle name="ar-thead-right" xfId="3"/>
    <cellStyle name="ar-total" xfId="8"/>
    <cellStyle name="ar-total-hilight-right" xfId="37"/>
    <cellStyle name="ar-total-hilite" xfId="11"/>
    <cellStyle name="ar-total-nobold" xfId="38"/>
    <cellStyle name="ar-total-right" xfId="9"/>
    <cellStyle name="Inmatning" xfId="39"/>
    <cellStyle name="Normaali 2" xfId="40"/>
    <cellStyle name="Normaali 2 2" xfId="41"/>
    <cellStyle name="Normaali 3" xfId="42"/>
    <cellStyle name="Normaali 3 2" xfId="43"/>
    <cellStyle name="Normal" xfId="0" builtinId="0"/>
    <cellStyle name="Normal 2" xfId="44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34"/>
  <sheetViews>
    <sheetView tabSelected="1" view="pageBreakPreview" zoomScaleNormal="100" zoomScaleSheetLayoutView="100" workbookViewId="0">
      <selection sqref="A1:J1"/>
    </sheetView>
  </sheetViews>
  <sheetFormatPr defaultColWidth="9.140625" defaultRowHeight="12.75" x14ac:dyDescent="0.2"/>
  <cols>
    <col min="1" max="1" width="30.42578125" style="1" customWidth="1"/>
    <col min="2" max="10" width="8" style="1" customWidth="1"/>
    <col min="11" max="11" width="13.5703125" style="1" customWidth="1"/>
    <col min="12" max="16384" width="9.140625" style="1"/>
  </cols>
  <sheetData>
    <row r="1" spans="1:11" ht="20.25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3" spans="1:11" s="4" customFormat="1" ht="63.75" customHeight="1" thickBot="1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1" s="4" customFormat="1" x14ac:dyDescent="0.2">
      <c r="B4" s="5"/>
      <c r="C4" s="5"/>
      <c r="D4" s="5"/>
      <c r="E4" s="5"/>
      <c r="F4" s="5"/>
      <c r="G4" s="5"/>
      <c r="H4" s="5"/>
      <c r="I4" s="5"/>
      <c r="J4" s="5"/>
    </row>
    <row r="5" spans="1:11" ht="25.5" x14ac:dyDescent="0.2">
      <c r="A5" s="6" t="s">
        <v>11</v>
      </c>
      <c r="B5" s="7">
        <v>98.113859360000006</v>
      </c>
      <c r="C5" s="7">
        <v>8.2412949999934426E-2</v>
      </c>
      <c r="D5" s="7">
        <v>3.7936805999999823</v>
      </c>
      <c r="E5" s="8">
        <v>1526.68753434</v>
      </c>
      <c r="F5" s="8">
        <v>6843.9910385670546</v>
      </c>
      <c r="G5" s="7">
        <v>91.486142402779322</v>
      </c>
      <c r="H5" s="7">
        <v>354.25814204597299</v>
      </c>
      <c r="I5" s="7">
        <v>1.1182941566000006</v>
      </c>
      <c r="J5" s="7">
        <v>8919.5311044224072</v>
      </c>
      <c r="K5" s="9"/>
    </row>
    <row r="6" spans="1:11" ht="27" customHeight="1" x14ac:dyDescent="0.2">
      <c r="A6" s="30" t="s">
        <v>12</v>
      </c>
      <c r="B6" s="30"/>
      <c r="C6" s="30"/>
      <c r="D6" s="10"/>
      <c r="E6" s="10"/>
      <c r="F6" s="10">
        <v>-125.7960022</v>
      </c>
      <c r="G6" s="10"/>
      <c r="H6" s="10"/>
      <c r="I6" s="10"/>
      <c r="J6" s="10">
        <v>-125.7960022</v>
      </c>
      <c r="K6" s="9"/>
    </row>
    <row r="7" spans="1:11" s="4" customFormat="1" x14ac:dyDescent="0.2">
      <c r="A7" s="6" t="s">
        <v>13</v>
      </c>
      <c r="B7" s="7">
        <f>B5+B6</f>
        <v>98.113859360000006</v>
      </c>
      <c r="C7" s="7">
        <f t="shared" ref="C7:I7" si="0">C5+C6</f>
        <v>8.2412949999934426E-2</v>
      </c>
      <c r="D7" s="7">
        <f t="shared" si="0"/>
        <v>3.7936805999999823</v>
      </c>
      <c r="E7" s="7">
        <f t="shared" si="0"/>
        <v>1526.68753434</v>
      </c>
      <c r="F7" s="7">
        <f>F5+F6</f>
        <v>6718.1950363670549</v>
      </c>
      <c r="G7" s="7">
        <f t="shared" si="0"/>
        <v>91.486142402779322</v>
      </c>
      <c r="H7" s="7">
        <f t="shared" si="0"/>
        <v>354.25814204597299</v>
      </c>
      <c r="I7" s="7">
        <f t="shared" si="0"/>
        <v>1.1182941566000006</v>
      </c>
      <c r="J7" s="7">
        <f>SUM(B7:I7)</f>
        <v>8793.7351022224066</v>
      </c>
    </row>
    <row r="8" spans="1:11" s="4" customFormat="1" x14ac:dyDescent="0.2">
      <c r="B8" s="1"/>
      <c r="C8" s="11"/>
      <c r="D8" s="11"/>
      <c r="E8" s="11"/>
      <c r="F8" s="11"/>
      <c r="G8" s="11"/>
      <c r="H8" s="11"/>
      <c r="I8" s="11"/>
      <c r="J8" s="11"/>
    </row>
    <row r="9" spans="1:11" s="4" customFormat="1" x14ac:dyDescent="0.2">
      <c r="A9" s="6" t="s">
        <v>14</v>
      </c>
      <c r="B9" s="12"/>
      <c r="C9" s="12"/>
      <c r="D9" s="12"/>
      <c r="E9" s="12"/>
      <c r="F9" s="13"/>
      <c r="G9" s="13"/>
      <c r="H9" s="13"/>
      <c r="I9" s="13"/>
      <c r="J9" s="13"/>
      <c r="K9" s="9"/>
    </row>
    <row r="10" spans="1:11" s="4" customFormat="1" x14ac:dyDescent="0.2">
      <c r="A10" s="31" t="s">
        <v>15</v>
      </c>
      <c r="B10" s="31"/>
      <c r="C10" s="12"/>
      <c r="D10" s="12"/>
      <c r="E10" s="12"/>
      <c r="F10" s="14">
        <v>5.752879720000001</v>
      </c>
      <c r="G10" s="14"/>
      <c r="H10" s="14"/>
      <c r="I10" s="14"/>
      <c r="J10" s="14">
        <f>SUM(B10:I10)</f>
        <v>5.752879720000001</v>
      </c>
      <c r="K10" s="9"/>
    </row>
    <row r="11" spans="1:11" s="4" customFormat="1" x14ac:dyDescent="0.2">
      <c r="A11" s="15" t="s">
        <v>16</v>
      </c>
      <c r="B11" s="12"/>
      <c r="C11" s="12"/>
      <c r="D11" s="12"/>
      <c r="E11" s="12"/>
      <c r="F11" s="14">
        <v>-672</v>
      </c>
      <c r="G11" s="14"/>
      <c r="H11" s="14"/>
      <c r="I11" s="14"/>
      <c r="J11" s="14">
        <f>SUM(B11:I11)</f>
        <v>-672</v>
      </c>
      <c r="K11" s="9"/>
    </row>
    <row r="12" spans="1:11" s="4" customFormat="1" ht="25.5" x14ac:dyDescent="0.2">
      <c r="A12" s="35" t="s">
        <v>29</v>
      </c>
      <c r="D12" s="16"/>
      <c r="E12" s="16"/>
      <c r="F12" s="14">
        <v>-4.4625000000000004</v>
      </c>
      <c r="G12" s="14"/>
      <c r="H12" s="14"/>
      <c r="I12" s="14"/>
      <c r="J12" s="14">
        <f>SUM(B12:I12)</f>
        <v>-4.4625000000000004</v>
      </c>
      <c r="K12" s="9"/>
    </row>
    <row r="13" spans="1:11" s="4" customFormat="1" x14ac:dyDescent="0.2">
      <c r="A13" s="15" t="s">
        <v>19</v>
      </c>
      <c r="B13" s="16"/>
      <c r="C13" s="17"/>
      <c r="D13" s="16"/>
      <c r="E13" s="16"/>
      <c r="F13" s="14">
        <v>9.3603641832999998</v>
      </c>
      <c r="G13" s="14"/>
      <c r="H13" s="14"/>
      <c r="I13" s="14"/>
      <c r="J13" s="14">
        <f>SUM(B13:I13)</f>
        <v>9.3603641832999998</v>
      </c>
      <c r="K13" s="9"/>
    </row>
    <row r="14" spans="1:11" s="4" customFormat="1" x14ac:dyDescent="0.2">
      <c r="A14" s="15" t="s">
        <v>20</v>
      </c>
      <c r="B14" s="16"/>
      <c r="C14" s="16"/>
      <c r="D14" s="16"/>
      <c r="E14" s="16"/>
      <c r="F14" s="14">
        <v>1407.938509899087</v>
      </c>
      <c r="G14" s="14"/>
      <c r="H14" s="14"/>
      <c r="I14" s="14"/>
      <c r="J14" s="14">
        <f>SUM(B14:I14)</f>
        <v>1407.938509899087</v>
      </c>
      <c r="K14" s="9"/>
    </row>
    <row r="15" spans="1:11" s="4" customFormat="1" x14ac:dyDescent="0.2">
      <c r="A15" s="15" t="s">
        <v>21</v>
      </c>
      <c r="B15" s="16"/>
      <c r="C15" s="16"/>
      <c r="D15" s="16"/>
      <c r="E15" s="16"/>
      <c r="F15" s="10">
        <v>31.043696109999999</v>
      </c>
      <c r="G15" s="14">
        <v>73.789569999999998</v>
      </c>
      <c r="H15" s="14">
        <v>405.61559395106997</v>
      </c>
      <c r="I15" s="14">
        <v>-30.249426273299999</v>
      </c>
      <c r="J15" s="10">
        <f>SUM(B15:I15)</f>
        <v>480.19943378776998</v>
      </c>
      <c r="K15" s="9"/>
    </row>
    <row r="16" spans="1:11" s="4" customFormat="1" x14ac:dyDescent="0.2">
      <c r="A16" s="18"/>
      <c r="B16" s="16"/>
      <c r="C16" s="16"/>
      <c r="D16" s="16"/>
      <c r="E16" s="16"/>
      <c r="F16" s="5"/>
      <c r="G16" s="16"/>
      <c r="H16" s="16"/>
      <c r="I16" s="16"/>
      <c r="J16" s="16"/>
    </row>
    <row r="17" spans="1:11" s="4" customFormat="1" x14ac:dyDescent="0.2">
      <c r="A17" s="19" t="s">
        <v>22</v>
      </c>
      <c r="B17" s="20">
        <f>SUM(B7:B13)</f>
        <v>98.113859360000006</v>
      </c>
      <c r="C17" s="20">
        <f>SUM(C7:C13)</f>
        <v>8.2412949999934426E-2</v>
      </c>
      <c r="D17" s="20">
        <f>SUM(D7:D13)</f>
        <v>3.7936805999999823</v>
      </c>
      <c r="E17" s="20">
        <f>SUM(E7:E13)</f>
        <v>1526.68753434</v>
      </c>
      <c r="F17" s="20">
        <f>SUM(F7:F15)</f>
        <v>7495.8279862794425</v>
      </c>
      <c r="G17" s="20">
        <f>SUM(G7:G15)</f>
        <v>165.27571240277933</v>
      </c>
      <c r="H17" s="20">
        <f>SUM(H7:H15)</f>
        <v>759.87373599704301</v>
      </c>
      <c r="I17" s="20">
        <f>SUM(I7:I15)</f>
        <v>-29.131132116699998</v>
      </c>
      <c r="J17" s="20">
        <f>SUM(J7:J15)-0.2686</f>
        <v>10020.255189812564</v>
      </c>
    </row>
    <row r="18" spans="1:11" x14ac:dyDescent="0.2">
      <c r="A18" s="17"/>
      <c r="I18" s="21"/>
      <c r="J18" s="9"/>
    </row>
    <row r="19" spans="1:11" ht="25.5" x14ac:dyDescent="0.2">
      <c r="A19" s="6" t="s">
        <v>23</v>
      </c>
      <c r="B19" s="7">
        <v>98.113829041953096</v>
      </c>
      <c r="C19" s="7">
        <v>8.2458553008437158E-2</v>
      </c>
      <c r="D19" s="7">
        <v>3.8054029384857819</v>
      </c>
      <c r="E19" s="8">
        <v>1526.68753434</v>
      </c>
      <c r="F19" s="8">
        <v>7586.5862469365738</v>
      </c>
      <c r="G19" s="7">
        <v>167.15109732538741</v>
      </c>
      <c r="H19" s="7">
        <v>759.87373599704301</v>
      </c>
      <c r="I19" s="7">
        <v>-29.131132116699998</v>
      </c>
      <c r="J19" s="7">
        <f>SUM(B19:I19)</f>
        <v>10113.169173015753</v>
      </c>
    </row>
    <row r="20" spans="1:11" ht="27" customHeight="1" x14ac:dyDescent="0.2">
      <c r="A20" s="30" t="s">
        <v>12</v>
      </c>
      <c r="B20" s="30"/>
      <c r="C20" s="30"/>
      <c r="D20" s="10"/>
      <c r="E20" s="10"/>
      <c r="F20" s="10">
        <v>-90.757818545802806</v>
      </c>
      <c r="G20" s="10">
        <v>-2.1539999999999999</v>
      </c>
      <c r="H20" s="10"/>
      <c r="I20" s="10"/>
      <c r="J20" s="10">
        <f>SUM(F20:I20)</f>
        <v>-92.911818545802802</v>
      </c>
    </row>
    <row r="21" spans="1:11" x14ac:dyDescent="0.2">
      <c r="A21" s="6" t="s">
        <v>24</v>
      </c>
      <c r="B21" s="7">
        <f>SUM(B19:B20)</f>
        <v>98.113829041953096</v>
      </c>
      <c r="C21" s="7">
        <f t="shared" ref="C21:I21" si="1">SUM(C19:C20)</f>
        <v>8.2458553008437158E-2</v>
      </c>
      <c r="D21" s="7">
        <f t="shared" si="1"/>
        <v>3.8054029384857819</v>
      </c>
      <c r="E21" s="7">
        <f t="shared" si="1"/>
        <v>1526.68753434</v>
      </c>
      <c r="F21" s="7">
        <f t="shared" si="1"/>
        <v>7495.8284283907715</v>
      </c>
      <c r="G21" s="7">
        <f t="shared" si="1"/>
        <v>164.99709732538741</v>
      </c>
      <c r="H21" s="7">
        <f t="shared" si="1"/>
        <v>759.87373599704301</v>
      </c>
      <c r="I21" s="7">
        <f t="shared" si="1"/>
        <v>-29.131132116699998</v>
      </c>
      <c r="J21" s="7">
        <f>SUM(B21:I21)</f>
        <v>10020.25735446995</v>
      </c>
    </row>
    <row r="22" spans="1:11" x14ac:dyDescent="0.2">
      <c r="A22" s="22"/>
      <c r="B22" s="9"/>
      <c r="C22" s="9"/>
      <c r="D22" s="9"/>
      <c r="E22" s="9"/>
      <c r="F22" s="9"/>
      <c r="G22" s="9"/>
      <c r="H22" s="9"/>
      <c r="I22" s="9"/>
      <c r="J22" s="9"/>
    </row>
    <row r="23" spans="1:11" s="4" customFormat="1" x14ac:dyDescent="0.2">
      <c r="A23" s="6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9"/>
    </row>
    <row r="24" spans="1:11" s="4" customFormat="1" x14ac:dyDescent="0.2">
      <c r="A24" s="24" t="s">
        <v>15</v>
      </c>
      <c r="B24" s="23"/>
      <c r="C24" s="23"/>
      <c r="D24" s="23"/>
      <c r="E24" s="23"/>
      <c r="F24" s="23">
        <v>7.1493845499999997</v>
      </c>
      <c r="G24" s="23"/>
      <c r="H24" s="23"/>
      <c r="I24" s="23"/>
      <c r="J24" s="23">
        <f>SUM(B24:I24)</f>
        <v>7.1493845499999997</v>
      </c>
      <c r="K24" s="9"/>
    </row>
    <row r="25" spans="1:11" s="4" customFormat="1" x14ac:dyDescent="0.2">
      <c r="A25" s="15" t="s">
        <v>16</v>
      </c>
      <c r="B25" s="23"/>
      <c r="C25" s="23"/>
      <c r="D25" s="23"/>
      <c r="E25" s="23"/>
      <c r="F25" s="23">
        <v>-756</v>
      </c>
      <c r="G25" s="23"/>
      <c r="H25" s="23"/>
      <c r="I25" s="23"/>
      <c r="J25" s="23">
        <f>SUM(B25:I25)</f>
        <v>-756</v>
      </c>
      <c r="K25" s="9"/>
    </row>
    <row r="26" spans="1:11" s="4" customFormat="1" x14ac:dyDescent="0.2">
      <c r="A26" s="15" t="s">
        <v>17</v>
      </c>
      <c r="B26" s="23"/>
      <c r="C26" s="23"/>
      <c r="D26" s="23"/>
      <c r="E26" s="23"/>
      <c r="F26" s="23"/>
      <c r="G26" s="23"/>
      <c r="H26" s="23"/>
      <c r="I26" s="23"/>
      <c r="J26" s="23"/>
      <c r="K26" s="9"/>
    </row>
    <row r="27" spans="1:11" s="4" customFormat="1" x14ac:dyDescent="0.2">
      <c r="A27" s="15" t="s">
        <v>18</v>
      </c>
      <c r="B27" s="23"/>
      <c r="C27" s="23"/>
      <c r="D27" s="23"/>
      <c r="E27" s="23"/>
      <c r="F27" s="23">
        <v>-53.975000000000001</v>
      </c>
      <c r="G27" s="23"/>
      <c r="H27" s="23"/>
      <c r="I27" s="23"/>
      <c r="J27" s="23">
        <f>SUM(B27:I27)</f>
        <v>-53.975000000000001</v>
      </c>
      <c r="K27" s="9"/>
    </row>
    <row r="28" spans="1:11" s="4" customFormat="1" ht="14.25" x14ac:dyDescent="0.2">
      <c r="A28" s="15" t="s">
        <v>25</v>
      </c>
      <c r="B28" s="23"/>
      <c r="C28" s="23"/>
      <c r="D28" s="23"/>
      <c r="E28" s="23"/>
      <c r="F28" s="23">
        <v>18.656048999999999</v>
      </c>
      <c r="G28" s="23">
        <v>-18.656048999999999</v>
      </c>
      <c r="H28" s="23"/>
      <c r="I28" s="23"/>
      <c r="J28" s="23">
        <f>SUM(B28:I28)</f>
        <v>0</v>
      </c>
      <c r="K28" s="9"/>
    </row>
    <row r="29" spans="1:11" s="4" customFormat="1" x14ac:dyDescent="0.2">
      <c r="A29" s="15" t="s">
        <v>20</v>
      </c>
      <c r="B29" s="23"/>
      <c r="C29" s="23"/>
      <c r="D29" s="23"/>
      <c r="E29" s="23"/>
      <c r="F29" s="23">
        <v>1451.8998714389902</v>
      </c>
      <c r="G29" s="23"/>
      <c r="H29" s="23"/>
      <c r="I29" s="23"/>
      <c r="J29" s="23">
        <f>SUM(B29:I29)</f>
        <v>1451.8998714389902</v>
      </c>
      <c r="K29" s="9"/>
    </row>
    <row r="30" spans="1:11" s="4" customFormat="1" x14ac:dyDescent="0.2">
      <c r="A30" s="15" t="s">
        <v>21</v>
      </c>
      <c r="B30" s="23"/>
      <c r="C30" s="23"/>
      <c r="D30" s="23"/>
      <c r="E30" s="23"/>
      <c r="F30" s="23">
        <v>10.361063990698826</v>
      </c>
      <c r="G30" s="23">
        <v>-252.51659616148865</v>
      </c>
      <c r="H30" s="23">
        <v>216.1066548</v>
      </c>
      <c r="I30" s="23">
        <v>-0.90023900999999995</v>
      </c>
      <c r="J30" s="23">
        <f>SUM(B30:I30)</f>
        <v>-26.949116380789825</v>
      </c>
      <c r="K30" s="9"/>
    </row>
    <row r="31" spans="1:11" s="4" customFormat="1" x14ac:dyDescent="0.2">
      <c r="A31" s="25"/>
      <c r="B31" s="23"/>
      <c r="C31" s="23"/>
      <c r="D31" s="23"/>
      <c r="E31" s="23"/>
      <c r="F31" s="23"/>
      <c r="G31" s="23"/>
      <c r="H31" s="23"/>
      <c r="I31" s="23"/>
      <c r="J31" s="23"/>
      <c r="K31" s="9"/>
    </row>
    <row r="32" spans="1:11" s="4" customFormat="1" x14ac:dyDescent="0.2">
      <c r="A32" s="26" t="s">
        <v>26</v>
      </c>
      <c r="B32" s="27">
        <f t="shared" ref="B32:E32" si="2">SUM(B21:B30)</f>
        <v>98.113829041953096</v>
      </c>
      <c r="C32" s="27">
        <f t="shared" si="2"/>
        <v>8.2458553008437158E-2</v>
      </c>
      <c r="D32" s="27">
        <f>SUM(D21:D30)+0.0448</f>
        <v>3.8502029384857819</v>
      </c>
      <c r="E32" s="27">
        <f t="shared" si="2"/>
        <v>1526.68753434</v>
      </c>
      <c r="F32" s="27">
        <f>SUM(F21:F30)+0.639</f>
        <v>8174.5587973704605</v>
      </c>
      <c r="G32" s="27">
        <f t="shared" ref="G32:I32" si="3">SUM(G21:G30)</f>
        <v>-106.17554783610123</v>
      </c>
      <c r="H32" s="27">
        <f t="shared" si="3"/>
        <v>975.98039079704301</v>
      </c>
      <c r="I32" s="27">
        <f t="shared" si="3"/>
        <v>-30.031371126699998</v>
      </c>
      <c r="J32" s="27">
        <f>SUM(B32:I32)</f>
        <v>10643.066294078149</v>
      </c>
      <c r="K32" s="9"/>
    </row>
    <row r="33" spans="1:10" s="28" customFormat="1" ht="147" customHeight="1" x14ac:dyDescent="0.2">
      <c r="A33" s="32" t="s">
        <v>27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29.25" customHeight="1" x14ac:dyDescent="0.2">
      <c r="A34" s="34" t="s">
        <v>28</v>
      </c>
      <c r="B34" s="34"/>
      <c r="C34" s="34"/>
      <c r="D34" s="34"/>
      <c r="E34" s="34"/>
      <c r="F34" s="34"/>
      <c r="G34" s="34"/>
      <c r="H34" s="34"/>
      <c r="I34" s="34"/>
      <c r="J34" s="34"/>
    </row>
  </sheetData>
  <mergeCells count="6">
    <mergeCell ref="A34:J34"/>
    <mergeCell ref="A1:J1"/>
    <mergeCell ref="A6:C6"/>
    <mergeCell ref="A10:B10"/>
    <mergeCell ref="A20:C20"/>
    <mergeCell ref="A33:J33"/>
  </mergeCells>
  <pageMargins left="0.35433070866141736" right="0.35433070866141736" top="0.51181102362204722" bottom="0.78740157480314965" header="0.51181102362204722" footer="0.51181102362204722"/>
  <pageSetup paperSize="9" scale="90" firstPageNumber="66" orientation="portrait" useFirstPageNumber="1" r:id="rId1"/>
  <headerFooter alignWithMargins="0">
    <oddHeader>&amp;R&amp;9&amp;P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Opo laskelma  </vt:lpstr>
      <vt:lpstr>'Opo laskelma  '!Print_Area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2014-03-03T15:16:47Z</dcterms:created>
  <dcterms:modified xsi:type="dcterms:W3CDTF">2014-03-06T07:34:08Z</dcterms:modified>
</cp:coreProperties>
</file>